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95" windowHeight="8445"/>
  </bookViews>
  <sheets>
    <sheet name="Rebate Calculator" sheetId="1" r:id="rId1"/>
  </sheets>
  <definedNames>
    <definedName name="_xlnm.Print_Area" localSheetId="0">'Rebate Calculator'!$A$1:$J$48</definedName>
  </definedNames>
  <calcPr calcId="125725"/>
</workbook>
</file>

<file path=xl/calcChain.xml><?xml version="1.0" encoding="utf-8"?>
<calcChain xmlns="http://schemas.openxmlformats.org/spreadsheetml/2006/main">
  <c r="C32" i="1"/>
  <c r="I51"/>
  <c r="E53"/>
  <c r="E51"/>
  <c r="I53"/>
  <c r="B53"/>
  <c r="B51"/>
  <c r="J19"/>
  <c r="E21" s="1"/>
  <c r="B9"/>
  <c r="C10" l="1"/>
  <c r="B10" s="1"/>
  <c r="K51"/>
  <c r="K52" s="1"/>
  <c r="K53"/>
  <c r="K54" s="1"/>
  <c r="B20"/>
  <c r="B19"/>
  <c r="B21" s="1"/>
  <c r="B26" l="1"/>
  <c r="B12"/>
  <c r="B13" l="1"/>
  <c r="B27" s="1"/>
  <c r="B29" s="1"/>
  <c r="B14" l="1"/>
  <c r="C14" s="1"/>
  <c r="B33"/>
  <c r="B32"/>
  <c r="C29"/>
  <c r="G33" s="1"/>
  <c r="B31"/>
  <c r="E35" l="1"/>
  <c r="D35" s="1"/>
  <c r="G31"/>
  <c r="G32"/>
  <c r="E36" l="1"/>
  <c r="D36" s="1"/>
</calcChain>
</file>

<file path=xl/sharedStrings.xml><?xml version="1.0" encoding="utf-8"?>
<sst xmlns="http://schemas.openxmlformats.org/spreadsheetml/2006/main" count="60" uniqueCount="47">
  <si>
    <t>Commission %*</t>
  </si>
  <si>
    <t>Total Commission</t>
  </si>
  <si>
    <t>1000s2u Matching**</t>
  </si>
  <si>
    <t>Sale Price (1000s)</t>
  </si>
  <si>
    <t>,000</t>
  </si>
  <si>
    <t>factor 1</t>
  </si>
  <si>
    <t>1000s2u Donation Matching</t>
  </si>
  <si>
    <t>factor 2</t>
  </si>
  <si>
    <t>of Total Commission</t>
  </si>
  <si>
    <t>Instructions:  Input the sale price, commission  %, and donation % in the highlighted fields below.</t>
  </si>
  <si>
    <t>**We match your donations to any registered 501(c)(3) up to 10% of your rebate</t>
  </si>
  <si>
    <t>1000s2u Commission (Total)</t>
  </si>
  <si>
    <t>1000s2u Commission (Subtotal)</t>
  </si>
  <si>
    <t>*Typical Agent Commission is 2%, 2.5%, or 3%</t>
  </si>
  <si>
    <t>Referrals (Estimated)</t>
  </si>
  <si>
    <t>Donations can go to any eligible charity: http://www.irs.gov/charities/article/0,,id=96136,00.html</t>
  </si>
  <si>
    <t>Total Donation</t>
  </si>
  <si>
    <t>Broker Commission</t>
  </si>
  <si>
    <t>Agent Commission</t>
  </si>
  <si>
    <t>of 1000s2u Commission</t>
  </si>
  <si>
    <r>
      <rPr>
        <b/>
        <sz val="11"/>
        <color indexed="57"/>
        <rFont val="Calibri"/>
        <family val="2"/>
      </rPr>
      <t>1000s</t>
    </r>
    <r>
      <rPr>
        <b/>
        <sz val="11"/>
        <color indexed="18"/>
        <rFont val="Calibri"/>
        <family val="2"/>
      </rPr>
      <t>2</t>
    </r>
    <r>
      <rPr>
        <b/>
        <sz val="11"/>
        <color indexed="57"/>
        <rFont val="Calibri"/>
        <family val="2"/>
      </rPr>
      <t>u</t>
    </r>
    <r>
      <rPr>
        <b/>
        <sz val="11"/>
        <color indexed="18"/>
        <rFont val="Calibri"/>
        <family val="2"/>
      </rPr>
      <t xml:space="preserve"> Customer Rebate</t>
    </r>
  </si>
  <si>
    <t>Customer Donation %</t>
  </si>
  <si>
    <t xml:space="preserve">Customer Donation </t>
  </si>
  <si>
    <t>Broker's Commission (Buying/Selling their own home)</t>
  </si>
  <si>
    <t>Agent's Commission (Buying/Selling their own home)</t>
  </si>
  <si>
    <t>1000s2u Service Fee</t>
  </si>
  <si>
    <t>x=</t>
  </si>
  <si>
    <t>y=</t>
  </si>
  <si>
    <t>Minimum 1000s2u Customer Rebate</t>
  </si>
  <si>
    <t>Minimum Total Commission before Customer Rebate</t>
  </si>
  <si>
    <t>everything after $y commission, rebates:</t>
  </si>
  <si>
    <t>everything after $x commission, rebates:</t>
  </si>
  <si>
    <t>factor 4</t>
  </si>
  <si>
    <t>factor 3- min rebate %</t>
  </si>
  <si>
    <t>difference between x and y rebate given %</t>
  </si>
  <si>
    <t>everything after Minimum Total Commission (D21):</t>
  </si>
  <si>
    <t xml:space="preserve">Rebate is available only to buyers and sellers who close escrow/proceed to final settlement with 1000s2u acting as their sole and exclusive agent in the purchase of real estate.  If a rebate is paid, the rebate will be paid or credited to the party or parties named as the "buyer(s)" or "borrower(s)" on the HUD-1 Closing Statement or equivalent official closing statement.  In the case of an IRC §1031 Tax Deferred Exchange ("Exchange"), the party named as the "buyer or borrower" is the Qualified Intermediary (the "Exchange Company") and the rebate will be paid or credited to the Exchange Company for the benefit of the party conducting the exchange (the "Exchanger"). All buyers and sellers, or in the case of any Exchange, the Exchanger must sign this Rebate Agreement before any rebate will be issued. This rebate program is only available where permitted under state and federal law and when not otherwise prohibited by the buyer's lender(s). There may be tax consequences to the rebate. If you need legal or tax advice, you should consult with the appropriate professional. Offer subject to conditions, limitations, exclusions, modifications, and/or discontinuation without notice.  The portion of any donation matched by 1000s2u shall be considered a donation solely by 1000s2u and tax deductible solely by 1000s2u.   The portion of any rebate to buyers and sellers donated to a qualifying non-profit organization by buyers and sellers shall be considered a donation solely by the buyer or seller and tax deductible solely by the buyer or seller.  </t>
  </si>
  <si>
    <t>commission %</t>
  </si>
  <si>
    <t>0-600k</t>
  </si>
  <si>
    <t>total commission</t>
  </si>
  <si>
    <t>client</t>
  </si>
  <si>
    <t>1000s2u</t>
  </si>
  <si>
    <t>1850000+</t>
  </si>
  <si>
    <t>601k-1,850,000</t>
  </si>
  <si>
    <t>does not factor in below 3% commissions</t>
  </si>
  <si>
    <t xml:space="preserve">Calculator </t>
  </si>
  <si>
    <t xml:space="preserve">Agent/Broker Commission </t>
  </si>
</sst>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164" formatCode="_(&quot;$&quot;* #,##0_);_(&quot;$&quot;* \(#,##0\);_(&quot;$&quot;* &quot;-&quot;??_);_(@_)"/>
    <numFmt numFmtId="165" formatCode="0.0%"/>
  </numFmts>
  <fonts count="9">
    <font>
      <sz val="11"/>
      <color theme="1"/>
      <name val="Calibri"/>
      <family val="2"/>
      <scheme val="minor"/>
    </font>
    <font>
      <b/>
      <sz val="11"/>
      <color indexed="18"/>
      <name val="Calibri"/>
      <family val="2"/>
    </font>
    <font>
      <b/>
      <sz val="11"/>
      <color indexed="57"/>
      <name val="Calibri"/>
      <family val="2"/>
    </font>
    <font>
      <sz val="11"/>
      <color theme="1"/>
      <name val="Calibri"/>
      <family val="2"/>
      <scheme val="minor"/>
    </font>
    <font>
      <b/>
      <sz val="11"/>
      <color theme="1"/>
      <name val="Calibri"/>
      <family val="2"/>
      <scheme val="minor"/>
    </font>
    <font>
      <b/>
      <sz val="36"/>
      <color theme="4" tint="-0.499984740745262"/>
      <name val="Calibri"/>
      <family val="2"/>
      <scheme val="minor"/>
    </font>
    <font>
      <b/>
      <sz val="11"/>
      <color theme="4" tint="-0.499984740745262"/>
      <name val="Calibri"/>
      <family val="2"/>
      <scheme val="minor"/>
    </font>
    <font>
      <sz val="11"/>
      <color theme="4" tint="-0.499984740745262"/>
      <name val="Calibri"/>
      <family val="2"/>
      <scheme val="minor"/>
    </font>
    <font>
      <b/>
      <sz val="11"/>
      <color theme="4" tint="-0.499984740745262"/>
      <name val="Calibri"/>
      <family val="2"/>
    </font>
  </fonts>
  <fills count="4">
    <fill>
      <patternFill patternType="none"/>
    </fill>
    <fill>
      <patternFill patternType="gray125"/>
    </fill>
    <fill>
      <patternFill patternType="solid">
        <fgColor rgb="FF96F666"/>
        <bgColor indexed="64"/>
      </patternFill>
    </fill>
    <fill>
      <patternFill patternType="solid">
        <fgColor theme="6"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1">
    <xf numFmtId="0" fontId="0" fillId="0" borderId="0" xfId="0"/>
    <xf numFmtId="9" fontId="3" fillId="0" borderId="0" xfId="2" applyFont="1"/>
    <xf numFmtId="44" fontId="3" fillId="0" borderId="0" xfId="1" applyFont="1"/>
    <xf numFmtId="49" fontId="0" fillId="0" borderId="0" xfId="0" applyNumberFormat="1" applyAlignment="1">
      <alignment vertical="top"/>
    </xf>
    <xf numFmtId="44" fontId="0" fillId="0" borderId="0" xfId="0" applyNumberFormat="1"/>
    <xf numFmtId="0" fontId="4" fillId="0" borderId="0" xfId="0" applyFont="1"/>
    <xf numFmtId="9" fontId="4" fillId="0" borderId="0" xfId="2" applyFont="1"/>
    <xf numFmtId="1" fontId="0" fillId="0" borderId="0" xfId="0" applyNumberFormat="1"/>
    <xf numFmtId="0" fontId="0" fillId="0" borderId="0" xfId="0" applyFill="1"/>
    <xf numFmtId="44" fontId="0" fillId="0" borderId="0" xfId="0" applyNumberFormat="1" applyFill="1"/>
    <xf numFmtId="44" fontId="4" fillId="0" borderId="0" xfId="0" applyNumberFormat="1" applyFont="1" applyBorder="1"/>
    <xf numFmtId="0" fontId="0" fillId="0" borderId="1" xfId="0" applyFont="1" applyFill="1" applyBorder="1"/>
    <xf numFmtId="44" fontId="0" fillId="0" borderId="2" xfId="0" applyNumberFormat="1" applyFont="1" applyFill="1" applyBorder="1"/>
    <xf numFmtId="0" fontId="0" fillId="0" borderId="0" xfId="0" applyFont="1"/>
    <xf numFmtId="0" fontId="5" fillId="0" borderId="0" xfId="0" applyFont="1"/>
    <xf numFmtId="164" fontId="3" fillId="2" borderId="0" xfId="1" applyNumberFormat="1" applyFont="1" applyFill="1" applyAlignment="1" applyProtection="1">
      <alignment horizontal="right"/>
      <protection locked="0" hidden="1"/>
    </xf>
    <xf numFmtId="9" fontId="3" fillId="2" borderId="0" xfId="2" applyFont="1" applyFill="1" applyProtection="1">
      <protection locked="0" hidden="1"/>
    </xf>
    <xf numFmtId="0" fontId="6" fillId="0" borderId="3" xfId="0" applyFont="1" applyBorder="1"/>
    <xf numFmtId="44" fontId="6" fillId="0" borderId="4" xfId="1" applyFont="1" applyBorder="1"/>
    <xf numFmtId="9" fontId="6" fillId="0" borderId="0" xfId="2" applyFont="1"/>
    <xf numFmtId="0" fontId="6" fillId="0" borderId="0" xfId="0" applyFont="1"/>
    <xf numFmtId="0" fontId="7" fillId="0" borderId="0" xfId="0" applyFont="1"/>
    <xf numFmtId="44" fontId="6" fillId="0" borderId="4" xfId="0" applyNumberFormat="1" applyFont="1" applyBorder="1"/>
    <xf numFmtId="0" fontId="8" fillId="0" borderId="3" xfId="0" applyFont="1" applyBorder="1"/>
    <xf numFmtId="0" fontId="4" fillId="0" borderId="5" xfId="0" applyFont="1" applyFill="1" applyBorder="1"/>
    <xf numFmtId="0" fontId="4" fillId="0" borderId="6" xfId="0" applyFont="1" applyFill="1" applyBorder="1"/>
    <xf numFmtId="44" fontId="4" fillId="0" borderId="5" xfId="1" applyFont="1" applyFill="1" applyBorder="1"/>
    <xf numFmtId="10" fontId="4" fillId="0" borderId="5" xfId="0" applyNumberFormat="1" applyFont="1" applyFill="1" applyBorder="1"/>
    <xf numFmtId="0" fontId="4" fillId="0" borderId="7" xfId="0" applyFont="1" applyFill="1" applyBorder="1"/>
    <xf numFmtId="0" fontId="4" fillId="0" borderId="0" xfId="0" applyFont="1" applyFill="1" applyBorder="1"/>
    <xf numFmtId="44" fontId="4" fillId="0" borderId="0" xfId="1" applyFont="1" applyFill="1" applyBorder="1"/>
    <xf numFmtId="10" fontId="4" fillId="0" borderId="0" xfId="0" applyNumberFormat="1" applyFont="1" applyFill="1" applyBorder="1"/>
    <xf numFmtId="0" fontId="4" fillId="0" borderId="8" xfId="0" applyFont="1" applyFill="1" applyBorder="1"/>
    <xf numFmtId="0" fontId="4" fillId="0" borderId="9" xfId="0" applyFont="1" applyFill="1" applyBorder="1"/>
    <xf numFmtId="44" fontId="0" fillId="0" borderId="10" xfId="0" applyNumberFormat="1" applyFont="1" applyFill="1" applyBorder="1"/>
    <xf numFmtId="0" fontId="0" fillId="0" borderId="10" xfId="0" applyFont="1" applyFill="1" applyBorder="1"/>
    <xf numFmtId="0" fontId="0" fillId="0" borderId="11" xfId="0" applyFont="1" applyFill="1" applyBorder="1"/>
    <xf numFmtId="165" fontId="3" fillId="0" borderId="10" xfId="2" applyNumberFormat="1" applyFont="1" applyFill="1" applyBorder="1"/>
    <xf numFmtId="165" fontId="4" fillId="0" borderId="5" xfId="2" applyNumberFormat="1" applyFont="1" applyFill="1" applyBorder="1" applyProtection="1">
      <protection locked="0"/>
    </xf>
    <xf numFmtId="165" fontId="4" fillId="0" borderId="0" xfId="2" applyNumberFormat="1" applyFont="1" applyFill="1" applyBorder="1"/>
    <xf numFmtId="10" fontId="3" fillId="0" borderId="10" xfId="2" applyNumberFormat="1" applyFont="1" applyFill="1" applyBorder="1"/>
    <xf numFmtId="0" fontId="4" fillId="0" borderId="6" xfId="0" applyFont="1" applyBorder="1"/>
    <xf numFmtId="44" fontId="4" fillId="0" borderId="5" xfId="0" applyNumberFormat="1" applyFont="1" applyBorder="1"/>
    <xf numFmtId="10" fontId="4" fillId="0" borderId="5" xfId="0" applyNumberFormat="1" applyFont="1" applyBorder="1"/>
    <xf numFmtId="0" fontId="4" fillId="0" borderId="5" xfId="0" applyFont="1" applyBorder="1"/>
    <xf numFmtId="0" fontId="4" fillId="0" borderId="7" xfId="0" applyFont="1" applyBorder="1"/>
    <xf numFmtId="0" fontId="4" fillId="0" borderId="12" xfId="0" applyFont="1" applyBorder="1"/>
    <xf numFmtId="44" fontId="4" fillId="0" borderId="10" xfId="0" applyNumberFormat="1" applyFont="1" applyBorder="1"/>
    <xf numFmtId="10" fontId="4" fillId="0" borderId="10" xfId="0" applyNumberFormat="1" applyFont="1" applyBorder="1"/>
    <xf numFmtId="0" fontId="4" fillId="0" borderId="10" xfId="0" applyFont="1" applyBorder="1"/>
    <xf numFmtId="0" fontId="4" fillId="0" borderId="11" xfId="0" applyFont="1" applyBorder="1"/>
    <xf numFmtId="0" fontId="4" fillId="0" borderId="0" xfId="0" applyFont="1" applyBorder="1"/>
    <xf numFmtId="0" fontId="0" fillId="0" borderId="12" xfId="0" applyFill="1" applyBorder="1"/>
    <xf numFmtId="0" fontId="0" fillId="0" borderId="0" xfId="0" applyFill="1" applyProtection="1">
      <protection hidden="1"/>
    </xf>
    <xf numFmtId="44" fontId="3" fillId="0" borderId="0" xfId="1" applyFont="1" applyFill="1" applyProtection="1">
      <protection hidden="1"/>
    </xf>
    <xf numFmtId="0" fontId="0" fillId="3" borderId="0" xfId="0" applyFill="1"/>
    <xf numFmtId="0" fontId="0" fillId="3" borderId="0" xfId="0" applyFill="1" applyProtection="1">
      <protection hidden="1"/>
    </xf>
    <xf numFmtId="44" fontId="3" fillId="3" borderId="0" xfId="1" applyFont="1" applyFill="1" applyProtection="1">
      <protection hidden="1"/>
    </xf>
    <xf numFmtId="9" fontId="3" fillId="3" borderId="0" xfId="2" applyFont="1" applyFill="1"/>
    <xf numFmtId="0" fontId="0" fillId="3" borderId="0" xfId="0" applyFill="1" applyAlignment="1">
      <alignment horizontal="right"/>
    </xf>
    <xf numFmtId="44" fontId="3" fillId="3" borderId="0" xfId="1" applyFont="1" applyFill="1"/>
    <xf numFmtId="9" fontId="3" fillId="3" borderId="0" xfId="2" applyFont="1" applyFill="1"/>
    <xf numFmtId="0" fontId="0" fillId="0" borderId="0" xfId="0" applyAlignment="1">
      <alignment horizontal="right"/>
    </xf>
    <xf numFmtId="9" fontId="0" fillId="0" borderId="0" xfId="2" applyFont="1"/>
    <xf numFmtId="0" fontId="0" fillId="0" borderId="0" xfId="0" applyAlignment="1">
      <alignment horizontal="left"/>
    </xf>
    <xf numFmtId="44" fontId="0" fillId="0" borderId="0" xfId="1" applyFont="1"/>
    <xf numFmtId="6" fontId="0" fillId="0" borderId="0" xfId="0" applyNumberFormat="1" applyAlignment="1">
      <alignment horizontal="left"/>
    </xf>
    <xf numFmtId="9" fontId="0" fillId="0" borderId="0" xfId="0" applyNumberFormat="1"/>
    <xf numFmtId="10" fontId="0" fillId="0" borderId="0" xfId="2" applyNumberFormat="1" applyFont="1"/>
    <xf numFmtId="10" fontId="6" fillId="0" borderId="0" xfId="2" applyNumberFormat="1" applyFont="1"/>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1152525</xdr:colOff>
      <xdr:row>0</xdr:row>
      <xdr:rowOff>0</xdr:rowOff>
    </xdr:from>
    <xdr:to>
      <xdr:col>4</xdr:col>
      <xdr:colOff>38100</xdr:colOff>
      <xdr:row>1</xdr:row>
      <xdr:rowOff>76200</xdr:rowOff>
    </xdr:to>
    <xdr:pic>
      <xdr:nvPicPr>
        <xdr:cNvPr id="1148" name="Picture 1" descr="logo_300.jpg"/>
        <xdr:cNvPicPr>
          <a:picLocks noChangeAspect="1"/>
        </xdr:cNvPicPr>
      </xdr:nvPicPr>
      <xdr:blipFill>
        <a:blip xmlns:r="http://schemas.openxmlformats.org/officeDocument/2006/relationships" r:embed="rId1" cstate="print"/>
        <a:srcRect t="27274" b="26949"/>
        <a:stretch>
          <a:fillRect/>
        </a:stretch>
      </xdr:blipFill>
      <xdr:spPr bwMode="auto">
        <a:xfrm>
          <a:off x="1152525" y="0"/>
          <a:ext cx="3276600" cy="1504950"/>
        </a:xfrm>
        <a:prstGeom prst="rect">
          <a:avLst/>
        </a:prstGeom>
        <a:noFill/>
        <a:ln w="9525">
          <a:noFill/>
          <a:miter lim="800000"/>
          <a:headEnd/>
          <a:tailEnd/>
        </a:ln>
      </xdr:spPr>
    </xdr:pic>
    <xdr:clientData/>
  </xdr:twoCellAnchor>
  <xdr:twoCellAnchor>
    <xdr:from>
      <xdr:col>9</xdr:col>
      <xdr:colOff>47625</xdr:colOff>
      <xdr:row>29</xdr:row>
      <xdr:rowOff>19050</xdr:rowOff>
    </xdr:from>
    <xdr:to>
      <xdr:col>12</xdr:col>
      <xdr:colOff>514350</xdr:colOff>
      <xdr:row>33</xdr:row>
      <xdr:rowOff>152400</xdr:rowOff>
    </xdr:to>
    <xdr:sp macro="" textlink="">
      <xdr:nvSpPr>
        <xdr:cNvPr id="3" name="Left Arrow 2"/>
        <xdr:cNvSpPr/>
      </xdr:nvSpPr>
      <xdr:spPr>
        <a:xfrm>
          <a:off x="7038975" y="6286500"/>
          <a:ext cx="2619375" cy="914400"/>
        </a:xfrm>
        <a:prstGeom prst="leftArrow">
          <a:avLst/>
        </a:prstGeom>
        <a:solidFill>
          <a:srgbClr val="4D44C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47625</xdr:colOff>
      <xdr:row>32</xdr:row>
      <xdr:rowOff>133350</xdr:rowOff>
    </xdr:from>
    <xdr:to>
      <xdr:col>12</xdr:col>
      <xdr:colOff>514350</xdr:colOff>
      <xdr:row>37</xdr:row>
      <xdr:rowOff>66675</xdr:rowOff>
    </xdr:to>
    <xdr:sp macro="" textlink="">
      <xdr:nvSpPr>
        <xdr:cNvPr id="4" name="Left Arrow 3"/>
        <xdr:cNvSpPr/>
      </xdr:nvSpPr>
      <xdr:spPr>
        <a:xfrm>
          <a:off x="7038975" y="6981825"/>
          <a:ext cx="2619375" cy="914400"/>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7"/>
  <sheetViews>
    <sheetView showGridLines="0" showRowColHeaders="0" tabSelected="1" zoomScaleNormal="100" workbookViewId="0">
      <selection activeCell="B8" sqref="B8"/>
    </sheetView>
  </sheetViews>
  <sheetFormatPr defaultRowHeight="15"/>
  <cols>
    <col min="1" max="1" width="28.85546875" customWidth="1"/>
    <col min="2" max="2" width="15.7109375" bestFit="1" customWidth="1"/>
    <col min="3" max="3" width="9" bestFit="1" customWidth="1"/>
    <col min="4" max="4" width="12.140625" customWidth="1"/>
    <col min="5" max="5" width="10.42578125" bestFit="1" customWidth="1"/>
    <col min="6" max="6" width="3.7109375" customWidth="1"/>
    <col min="7" max="7" width="10.42578125" bestFit="1" customWidth="1"/>
    <col min="8" max="8" width="9.5703125" bestFit="1" customWidth="1"/>
    <col min="9" max="9" width="12.5703125" bestFit="1" customWidth="1"/>
    <col min="10" max="10" width="11.5703125" bestFit="1" customWidth="1"/>
    <col min="11" max="11" width="12.5703125" bestFit="1" customWidth="1"/>
  </cols>
  <sheetData>
    <row r="1" spans="1:7" ht="112.5" customHeight="1"/>
    <row r="2" spans="1:7" ht="46.5">
      <c r="A2" s="14" t="s">
        <v>46</v>
      </c>
    </row>
    <row r="3" spans="1:7" ht="46.5">
      <c r="B3" s="14" t="s">
        <v>45</v>
      </c>
    </row>
    <row r="4" spans="1:7">
      <c r="A4" s="5"/>
    </row>
    <row r="5" spans="1:7">
      <c r="A5" s="5" t="s">
        <v>9</v>
      </c>
    </row>
    <row r="7" spans="1:7">
      <c r="A7" t="s">
        <v>3</v>
      </c>
      <c r="B7" s="15">
        <v>300</v>
      </c>
      <c r="C7" s="3" t="s">
        <v>4</v>
      </c>
    </row>
    <row r="8" spans="1:7">
      <c r="A8" t="s">
        <v>0</v>
      </c>
      <c r="B8" s="16">
        <v>0.03</v>
      </c>
    </row>
    <row r="9" spans="1:7" ht="15.75" thickBot="1">
      <c r="A9" t="s">
        <v>1</v>
      </c>
      <c r="B9" s="4">
        <f>B7*B8*1000</f>
        <v>9000</v>
      </c>
      <c r="G9" s="4"/>
    </row>
    <row r="10" spans="1:7" ht="15.75" thickBot="1">
      <c r="A10" s="23" t="s">
        <v>20</v>
      </c>
      <c r="B10" s="18">
        <f>B9*C10</f>
        <v>2250</v>
      </c>
      <c r="C10" s="69">
        <f>(IF(B7&gt;600,IF(B7&gt;1850,0.75,B53),B51))</f>
        <v>0.25</v>
      </c>
      <c r="D10" s="20"/>
      <c r="E10" s="21"/>
      <c r="G10" s="4"/>
    </row>
    <row r="11" spans="1:7">
      <c r="A11" t="s">
        <v>21</v>
      </c>
      <c r="B11" s="16">
        <v>0</v>
      </c>
    </row>
    <row r="12" spans="1:7">
      <c r="A12" t="s">
        <v>22</v>
      </c>
      <c r="B12" s="4">
        <f>B10*B11</f>
        <v>0</v>
      </c>
    </row>
    <row r="13" spans="1:7" ht="15.75" thickBot="1">
      <c r="A13" t="s">
        <v>2</v>
      </c>
      <c r="B13" s="2">
        <f>IF(B11&lt;0.10001,B12,0.1*B10)</f>
        <v>0</v>
      </c>
    </row>
    <row r="14" spans="1:7" ht="15.75" thickBot="1">
      <c r="A14" s="17" t="s">
        <v>16</v>
      </c>
      <c r="B14" s="22">
        <f>SUM(B12:B13)</f>
        <v>0</v>
      </c>
      <c r="C14" s="19">
        <f>B14/B9</f>
        <v>0</v>
      </c>
      <c r="D14" s="20" t="s">
        <v>8</v>
      </c>
      <c r="E14" s="21"/>
    </row>
    <row r="15" spans="1:7">
      <c r="A15" t="s">
        <v>13</v>
      </c>
      <c r="B15" s="10"/>
      <c r="C15" s="6"/>
      <c r="D15" s="5"/>
    </row>
    <row r="16" spans="1:7">
      <c r="A16" t="s">
        <v>10</v>
      </c>
      <c r="B16" s="10"/>
      <c r="C16" s="6"/>
      <c r="D16" s="5"/>
    </row>
    <row r="17" spans="1:11">
      <c r="A17" t="s">
        <v>15</v>
      </c>
    </row>
    <row r="18" spans="1:11" hidden="1">
      <c r="A18" s="55"/>
      <c r="B18" s="55"/>
      <c r="C18" s="55"/>
      <c r="D18" s="55"/>
      <c r="E18" s="55"/>
      <c r="F18" s="55"/>
      <c r="G18" s="55"/>
      <c r="H18" s="55"/>
      <c r="I18" s="55"/>
      <c r="J18" s="55"/>
      <c r="K18" s="55"/>
    </row>
    <row r="19" spans="1:11" hidden="1">
      <c r="A19" s="56" t="s">
        <v>5</v>
      </c>
      <c r="B19" s="57">
        <f>IF((B9-J19)&gt;0,((B9-J19)*(1-H19)),0)</f>
        <v>0</v>
      </c>
      <c r="C19" s="55" t="s">
        <v>30</v>
      </c>
      <c r="D19" s="55"/>
      <c r="E19" s="55"/>
      <c r="F19" s="55"/>
      <c r="G19" s="55"/>
      <c r="H19" s="58">
        <v>0.6</v>
      </c>
      <c r="I19" s="59" t="s">
        <v>27</v>
      </c>
      <c r="J19" s="60">
        <f>4*D22</f>
        <v>16000</v>
      </c>
      <c r="K19" s="55"/>
    </row>
    <row r="20" spans="1:11" hidden="1">
      <c r="A20" s="56" t="s">
        <v>7</v>
      </c>
      <c r="B20" s="57">
        <f>IF((B9-J19)&gt;0,((B9-J19)*(1-H20)),0)</f>
        <v>0</v>
      </c>
      <c r="C20" s="55" t="s">
        <v>31</v>
      </c>
      <c r="D20" s="55"/>
      <c r="E20" s="55"/>
      <c r="F20" s="55"/>
      <c r="G20" s="55"/>
      <c r="H20" s="58">
        <v>0.6</v>
      </c>
      <c r="I20" s="59" t="s">
        <v>26</v>
      </c>
      <c r="J20" s="60">
        <v>22500</v>
      </c>
      <c r="K20" s="55"/>
    </row>
    <row r="21" spans="1:11" hidden="1">
      <c r="A21" s="56" t="s">
        <v>33</v>
      </c>
      <c r="B21" s="57">
        <f>IF(B9&lt;J19,IF((B9-D22)&gt;(D23*B9),(B9-D22)*K22,D23*B9),((B9-D22)*K22)+(IF(B9&gt;J20-1,B20+E21,B19)))</f>
        <v>2500</v>
      </c>
      <c r="C21" s="55"/>
      <c r="D21" s="55" t="s">
        <v>32</v>
      </c>
      <c r="E21" s="55">
        <f>(J20-J19)*(H20-H19)</f>
        <v>0</v>
      </c>
      <c r="F21" s="55"/>
      <c r="G21" s="55" t="s">
        <v>34</v>
      </c>
      <c r="H21" s="55"/>
      <c r="I21" s="55"/>
      <c r="J21" s="55"/>
      <c r="K21" s="55"/>
    </row>
    <row r="22" spans="1:11" hidden="1">
      <c r="A22" s="56" t="s">
        <v>29</v>
      </c>
      <c r="B22" s="57"/>
      <c r="C22" s="60"/>
      <c r="D22" s="60">
        <v>4000</v>
      </c>
      <c r="E22" s="55" t="s">
        <v>35</v>
      </c>
      <c r="F22" s="55"/>
      <c r="G22" s="55"/>
      <c r="H22" s="55"/>
      <c r="I22" s="55"/>
      <c r="J22" s="61"/>
      <c r="K22" s="61">
        <v>0.5</v>
      </c>
    </row>
    <row r="23" spans="1:11" hidden="1">
      <c r="A23" s="56" t="s">
        <v>28</v>
      </c>
      <c r="B23" s="57"/>
      <c r="C23" s="55"/>
      <c r="D23" s="58">
        <v>0.05</v>
      </c>
      <c r="E23" s="55"/>
      <c r="F23" s="55"/>
      <c r="G23" s="55"/>
      <c r="H23" s="55"/>
      <c r="I23" s="55"/>
      <c r="J23" s="55"/>
      <c r="K23" s="55"/>
    </row>
    <row r="24" spans="1:11" hidden="1">
      <c r="A24" s="53"/>
      <c r="B24" s="54"/>
    </row>
    <row r="25" spans="1:11">
      <c r="A25" s="53"/>
      <c r="B25" s="54"/>
    </row>
    <row r="26" spans="1:11">
      <c r="A26" s="8" t="s">
        <v>12</v>
      </c>
      <c r="B26" s="9">
        <f>B9-B10</f>
        <v>6750</v>
      </c>
      <c r="G26" s="4"/>
      <c r="H26" s="7"/>
    </row>
    <row r="27" spans="1:11">
      <c r="A27" t="s">
        <v>6</v>
      </c>
      <c r="B27" s="2">
        <f>B13</f>
        <v>0</v>
      </c>
    </row>
    <row r="28" spans="1:11">
      <c r="A28" t="s">
        <v>14</v>
      </c>
      <c r="B28" s="2">
        <v>0</v>
      </c>
    </row>
    <row r="29" spans="1:11">
      <c r="A29" s="11" t="s">
        <v>11</v>
      </c>
      <c r="B29" s="12">
        <f>B26-B27-B28</f>
        <v>6750</v>
      </c>
      <c r="C29" s="1">
        <f>B29/B9</f>
        <v>0.75</v>
      </c>
      <c r="D29" s="13" t="s">
        <v>8</v>
      </c>
    </row>
    <row r="30" spans="1:11" ht="15.75" thickBot="1">
      <c r="D30" s="13"/>
    </row>
    <row r="31" spans="1:11">
      <c r="A31" s="25" t="s">
        <v>17</v>
      </c>
      <c r="B31" s="26">
        <f>B29*C31</f>
        <v>1012.5</v>
      </c>
      <c r="C31" s="38">
        <v>0.15</v>
      </c>
      <c r="D31" s="24" t="s">
        <v>19</v>
      </c>
      <c r="E31" s="24"/>
      <c r="F31" s="24"/>
      <c r="G31" s="27">
        <f>C31*C29</f>
        <v>0.11249999999999999</v>
      </c>
      <c r="H31" s="24" t="s">
        <v>8</v>
      </c>
      <c r="I31" s="28"/>
    </row>
    <row r="32" spans="1:11">
      <c r="A32" s="32" t="s">
        <v>18</v>
      </c>
      <c r="B32" s="30">
        <f>C32*B29</f>
        <v>5400</v>
      </c>
      <c r="C32" s="39">
        <f>1-C31-C33</f>
        <v>0.79999999999999993</v>
      </c>
      <c r="D32" s="29" t="s">
        <v>19</v>
      </c>
      <c r="E32" s="29"/>
      <c r="F32" s="29"/>
      <c r="G32" s="31">
        <f>C32*C29</f>
        <v>0.6</v>
      </c>
      <c r="H32" s="29" t="s">
        <v>8</v>
      </c>
      <c r="I32" s="33"/>
    </row>
    <row r="33" spans="1:11" ht="15.75" thickBot="1">
      <c r="A33" s="52" t="s">
        <v>25</v>
      </c>
      <c r="B33" s="34">
        <f>B29*C33</f>
        <v>337.5</v>
      </c>
      <c r="C33" s="37">
        <v>0.05</v>
      </c>
      <c r="D33" s="35" t="s">
        <v>19</v>
      </c>
      <c r="E33" s="35"/>
      <c r="F33" s="35"/>
      <c r="G33" s="40">
        <f>C33*C29</f>
        <v>3.7500000000000006E-2</v>
      </c>
      <c r="H33" s="35" t="s">
        <v>8</v>
      </c>
      <c r="I33" s="36"/>
    </row>
    <row r="34" spans="1:11" ht="15.75" thickBot="1"/>
    <row r="35" spans="1:11">
      <c r="A35" s="41" t="s">
        <v>23</v>
      </c>
      <c r="B35" s="44"/>
      <c r="C35" s="44"/>
      <c r="D35" s="42">
        <f>E35*B9</f>
        <v>8662.5</v>
      </c>
      <c r="E35" s="43">
        <f>1-G33</f>
        <v>0.96250000000000002</v>
      </c>
      <c r="F35" s="44" t="s">
        <v>8</v>
      </c>
      <c r="G35" s="44"/>
      <c r="H35" s="44"/>
      <c r="I35" s="45"/>
      <c r="J35" s="51"/>
      <c r="K35" s="45"/>
    </row>
    <row r="36" spans="1:11" ht="15.75" thickBot="1">
      <c r="A36" s="46" t="s">
        <v>24</v>
      </c>
      <c r="B36" s="49"/>
      <c r="C36" s="49"/>
      <c r="D36" s="47">
        <f>E36*B9</f>
        <v>7650</v>
      </c>
      <c r="E36" s="48">
        <f>1-G31-G33</f>
        <v>0.85</v>
      </c>
      <c r="F36" s="49" t="s">
        <v>8</v>
      </c>
      <c r="G36" s="49"/>
      <c r="H36" s="49"/>
      <c r="I36" s="50"/>
      <c r="J36" s="51"/>
      <c r="K36" s="50"/>
    </row>
    <row r="38" spans="1:11">
      <c r="A38" s="70" t="s">
        <v>36</v>
      </c>
      <c r="B38" s="70"/>
      <c r="C38" s="70"/>
      <c r="D38" s="70"/>
      <c r="E38" s="70"/>
      <c r="F38" s="70"/>
      <c r="G38" s="70"/>
    </row>
    <row r="39" spans="1:11">
      <c r="A39" s="70"/>
      <c r="B39" s="70"/>
      <c r="C39" s="70"/>
      <c r="D39" s="70"/>
      <c r="E39" s="70"/>
      <c r="F39" s="70"/>
      <c r="G39" s="70"/>
    </row>
    <row r="40" spans="1:11">
      <c r="A40" s="70"/>
      <c r="B40" s="70"/>
      <c r="C40" s="70"/>
      <c r="D40" s="70"/>
      <c r="E40" s="70"/>
      <c r="F40" s="70"/>
      <c r="G40" s="70"/>
    </row>
    <row r="41" spans="1:11">
      <c r="A41" s="70"/>
      <c r="B41" s="70"/>
      <c r="C41" s="70"/>
      <c r="D41" s="70"/>
      <c r="E41" s="70"/>
      <c r="F41" s="70"/>
      <c r="G41" s="70"/>
    </row>
    <row r="42" spans="1:11">
      <c r="A42" s="70"/>
      <c r="B42" s="70"/>
      <c r="C42" s="70"/>
      <c r="D42" s="70"/>
      <c r="E42" s="70"/>
      <c r="F42" s="70"/>
      <c r="G42" s="70"/>
    </row>
    <row r="43" spans="1:11">
      <c r="A43" s="70"/>
      <c r="B43" s="70"/>
      <c r="C43" s="70"/>
      <c r="D43" s="70"/>
      <c r="E43" s="70"/>
      <c r="F43" s="70"/>
      <c r="G43" s="70"/>
    </row>
    <row r="44" spans="1:11">
      <c r="A44" s="70"/>
      <c r="B44" s="70"/>
      <c r="C44" s="70"/>
      <c r="D44" s="70"/>
      <c r="E44" s="70"/>
      <c r="F44" s="70"/>
      <c r="G44" s="70"/>
    </row>
    <row r="45" spans="1:11">
      <c r="A45" s="70"/>
      <c r="B45" s="70"/>
      <c r="C45" s="70"/>
      <c r="D45" s="70"/>
      <c r="E45" s="70"/>
      <c r="F45" s="70"/>
      <c r="G45" s="70"/>
    </row>
    <row r="46" spans="1:11">
      <c r="A46" s="70"/>
      <c r="B46" s="70"/>
      <c r="C46" s="70"/>
      <c r="D46" s="70"/>
      <c r="E46" s="70"/>
      <c r="F46" s="70"/>
      <c r="G46" s="70"/>
    </row>
    <row r="47" spans="1:11" ht="135" customHeight="1">
      <c r="A47" s="70"/>
      <c r="B47" s="70"/>
      <c r="C47" s="70"/>
      <c r="D47" s="70"/>
      <c r="E47" s="70"/>
      <c r="F47" s="70"/>
      <c r="G47" s="70"/>
    </row>
    <row r="49" spans="1:11" hidden="1"/>
    <row r="50" spans="1:11" hidden="1"/>
    <row r="51" spans="1:11" hidden="1">
      <c r="A51" t="s">
        <v>38</v>
      </c>
      <c r="B51" s="68">
        <f>(B7*1000)/1200000</f>
        <v>0.25</v>
      </c>
      <c r="C51" t="s">
        <v>37</v>
      </c>
      <c r="E51" s="63">
        <f>B8</f>
        <v>0.03</v>
      </c>
      <c r="G51" t="s">
        <v>39</v>
      </c>
      <c r="I51" s="65">
        <f>B7*1000*B8</f>
        <v>9000</v>
      </c>
      <c r="J51" t="s">
        <v>40</v>
      </c>
      <c r="K51" s="65">
        <f>I51*B51</f>
        <v>2250</v>
      </c>
    </row>
    <row r="52" spans="1:11" hidden="1">
      <c r="A52" s="62"/>
      <c r="B52" s="65"/>
      <c r="I52" s="65"/>
      <c r="J52" t="s">
        <v>41</v>
      </c>
      <c r="K52" s="65">
        <f>I51-K51</f>
        <v>6750</v>
      </c>
    </row>
    <row r="53" spans="1:11" hidden="1">
      <c r="A53" s="64" t="s">
        <v>43</v>
      </c>
      <c r="B53" s="68">
        <f>(((B7*1000)-600000)/5000000)+0.5</f>
        <v>0.44</v>
      </c>
      <c r="C53" t="s">
        <v>37</v>
      </c>
      <c r="E53" s="63">
        <f>B8</f>
        <v>0.03</v>
      </c>
      <c r="G53" t="s">
        <v>39</v>
      </c>
      <c r="I53" s="65">
        <f>B7*1000*B8</f>
        <v>9000</v>
      </c>
      <c r="J53" t="s">
        <v>40</v>
      </c>
      <c r="K53" s="65">
        <f>I53*B53</f>
        <v>3960</v>
      </c>
    </row>
    <row r="54" spans="1:11" hidden="1">
      <c r="A54" s="62"/>
      <c r="B54" s="65"/>
      <c r="J54" t="s">
        <v>41</v>
      </c>
      <c r="K54" s="4">
        <f>I53-K53</f>
        <v>5040</v>
      </c>
    </row>
    <row r="55" spans="1:11" hidden="1">
      <c r="A55" s="66" t="s">
        <v>42</v>
      </c>
      <c r="B55" s="67">
        <v>0.75</v>
      </c>
      <c r="C55" t="s">
        <v>37</v>
      </c>
    </row>
    <row r="56" spans="1:11" hidden="1"/>
    <row r="57" spans="1:11" hidden="1">
      <c r="A57" t="s">
        <v>44</v>
      </c>
    </row>
  </sheetData>
  <sheetProtection selectLockedCells="1"/>
  <mergeCells count="1">
    <mergeCell ref="A38:G47"/>
  </mergeCells>
  <pageMargins left="0.7" right="0.7" top="0.75" bottom="0.75" header="0.3" footer="0.3"/>
  <pageSetup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Rebate Calculator</vt:lpstr>
      <vt:lpstr>'Rebate Calculator'!Print_Area</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devries</dc:creator>
  <cp:lastModifiedBy>david devries</cp:lastModifiedBy>
  <cp:lastPrinted>2011-10-30T03:57:10Z</cp:lastPrinted>
  <dcterms:created xsi:type="dcterms:W3CDTF">2011-06-22T15:40:17Z</dcterms:created>
  <dcterms:modified xsi:type="dcterms:W3CDTF">2012-04-02T20:10:42Z</dcterms:modified>
</cp:coreProperties>
</file>